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nepin-my.sharepoint.com/personal/laura_derosier_hennepin_us/Documents/Desktop/"/>
    </mc:Choice>
  </mc:AlternateContent>
  <xr:revisionPtr revIDLastSave="0" documentId="8_{E34D0E2A-FEBF-4A1B-AFB1-D40BD6ABA163}" xr6:coauthVersionLast="46" xr6:coauthVersionMax="46" xr10:uidLastSave="{00000000-0000-0000-0000-000000000000}"/>
  <bookViews>
    <workbookView xWindow="-90" yWindow="-90" windowWidth="19380" windowHeight="10380" xr2:uid="{316C1E11-0F8E-46F4-A795-832F9DA20E90}"/>
  </bookViews>
  <sheets>
    <sheet name="2023 Final Rank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6" l="1"/>
  <c r="D48" i="16"/>
  <c r="D47" i="16"/>
  <c r="D44" i="16"/>
  <c r="D41" i="16"/>
  <c r="D39" i="16"/>
  <c r="I45" i="16" l="1"/>
  <c r="I32" i="16"/>
  <c r="I31" i="16"/>
  <c r="I30" i="16"/>
  <c r="I29" i="16"/>
  <c r="I28" i="16"/>
  <c r="I27" i="16"/>
  <c r="I26" i="16"/>
  <c r="I25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5" i="16"/>
  <c r="I4" i="16"/>
  <c r="I3" i="16"/>
</calcChain>
</file>

<file path=xl/sharedStrings.xml><?xml version="1.0" encoding="utf-8"?>
<sst xmlns="http://schemas.openxmlformats.org/spreadsheetml/2006/main" count="241" uniqueCount="109">
  <si>
    <t>Project name</t>
  </si>
  <si>
    <t>Tubman RRH for DV Survivors Renewal FY2022</t>
  </si>
  <si>
    <t>Institute for Community Alliance</t>
  </si>
  <si>
    <t>Simpson Family Site-Based Housing (Calvary)</t>
  </si>
  <si>
    <t>Agate Supportive Housing</t>
  </si>
  <si>
    <t>Rescue Now</t>
  </si>
  <si>
    <t>Tier 1</t>
  </si>
  <si>
    <t>Tier 2</t>
  </si>
  <si>
    <t>GIW 2024 Amount</t>
  </si>
  <si>
    <t>Organization</t>
  </si>
  <si>
    <t>Project for Pride in Living, Inc.</t>
  </si>
  <si>
    <t>Domestic Abuse Project</t>
  </si>
  <si>
    <t>Simpson</t>
  </si>
  <si>
    <t>Salvation Army</t>
  </si>
  <si>
    <t>Catholic Charities</t>
  </si>
  <si>
    <t>Avivo</t>
  </si>
  <si>
    <t>Cornerstone</t>
  </si>
  <si>
    <t>RS Eden</t>
  </si>
  <si>
    <t>Tubman</t>
  </si>
  <si>
    <t>Beacon</t>
  </si>
  <si>
    <t>Hennepin County</t>
  </si>
  <si>
    <t>The Link</t>
  </si>
  <si>
    <t>Agate</t>
  </si>
  <si>
    <t>Sabathani</t>
  </si>
  <si>
    <t>Cabrini Partnership FY 2022</t>
  </si>
  <si>
    <t>Alliance Housing Inc.</t>
  </si>
  <si>
    <t>Central Avenue Apartments Renewal 2022</t>
  </si>
  <si>
    <t>Agate Housing and Services, Inc.</t>
  </si>
  <si>
    <t>Institute for Community Alliances</t>
  </si>
  <si>
    <t>MN HMIS Hennepin Renewal FY22</t>
  </si>
  <si>
    <t>HOPE Harbor</t>
  </si>
  <si>
    <t>The Salvation Army</t>
  </si>
  <si>
    <t>Consolidated Prosperity Village Camden FY 2022</t>
  </si>
  <si>
    <t>Renewal Project Application FY2022</t>
  </si>
  <si>
    <t>Simpson Young Parent Renewal FY2022</t>
  </si>
  <si>
    <t>Higher Ground Minneapolis PSH 2022</t>
  </si>
  <si>
    <t>Collaborative Village FY 2022</t>
  </si>
  <si>
    <t>CORE PH-RRH DV Program 2022</t>
  </si>
  <si>
    <t>Aeon (formerly Central Community Housing Trust)</t>
  </si>
  <si>
    <t>Alliance Apartments 2022</t>
  </si>
  <si>
    <t>Youth Housing Project 2022</t>
  </si>
  <si>
    <t>Emanuel Housing Renewal 2022</t>
  </si>
  <si>
    <t>Portland Village Renewal 2022</t>
  </si>
  <si>
    <t>Avenues for Homeless Youth</t>
  </si>
  <si>
    <t>Avenues for Young Families FY2022 Renewal</t>
  </si>
  <si>
    <t>Tubman Rapid Rehousing for DV Survivors Renewal FY2022</t>
  </si>
  <si>
    <t>Simpson Site-based Supportive Housing Renewal FY2022</t>
  </si>
  <si>
    <t>Simpson Family Housing Renewal FY2022</t>
  </si>
  <si>
    <t>Hope Street PSH 2022</t>
  </si>
  <si>
    <t>Minnehaha Commons</t>
  </si>
  <si>
    <t>Hennepin - Hearth Combined</t>
  </si>
  <si>
    <t>Chronic Singles PSH Hennepin 2022</t>
  </si>
  <si>
    <t>Family RRH 2022</t>
  </si>
  <si>
    <t>Hennepin County Mobile CES Assessors 2022</t>
  </si>
  <si>
    <t>Beacon Interfaith Housing Collaborative</t>
  </si>
  <si>
    <t>Lydia Apartments Renewal 2022</t>
  </si>
  <si>
    <t>The Link LGBTQ Rapid Rehousing Program 2022</t>
  </si>
  <si>
    <t>The Link Transitional Housing Program 2022</t>
  </si>
  <si>
    <t>Lutheran Social Service of Minnesota</t>
  </si>
  <si>
    <t>Journey Homes 2022</t>
  </si>
  <si>
    <t>Hearth Connection</t>
  </si>
  <si>
    <t>American Indian Community Development Corporation</t>
  </si>
  <si>
    <t>Anishinabe Wakiagun Renewal 2022</t>
  </si>
  <si>
    <t>Stevens Supportive Housing Program</t>
  </si>
  <si>
    <t>Hennepin County Rapid ReHousing 2022</t>
  </si>
  <si>
    <t>Endeavors PSH 2022</t>
  </si>
  <si>
    <t>The Harbor Light Rapid Rehousing Initiative</t>
  </si>
  <si>
    <t>MN HMIS Hennepin Expansion</t>
  </si>
  <si>
    <t>Perspectives, Inc.</t>
  </si>
  <si>
    <t>Perspectives Permanent Housing Program</t>
  </si>
  <si>
    <t>Pathways Home</t>
  </si>
  <si>
    <t>Vista 44 (w/ VOA)</t>
  </si>
  <si>
    <t>Project Connect 2022</t>
  </si>
  <si>
    <t>Sewa Basera</t>
  </si>
  <si>
    <t>Asian Indian Family Wellness</t>
  </si>
  <si>
    <t>Renewal</t>
  </si>
  <si>
    <t>Bonus Funds Program</t>
  </si>
  <si>
    <t>DV Bonus Funds Program</t>
  </si>
  <si>
    <t>New</t>
  </si>
  <si>
    <t>Accepted or Rejected</t>
  </si>
  <si>
    <t>Rank</t>
  </si>
  <si>
    <t>Funding Category</t>
  </si>
  <si>
    <t>Updated Funding Amount</t>
  </si>
  <si>
    <t>Reallocated Funds</t>
  </si>
  <si>
    <t>Accepted</t>
  </si>
  <si>
    <t>Joint Component</t>
  </si>
  <si>
    <t>Rejected</t>
  </si>
  <si>
    <t>Raw Score</t>
  </si>
  <si>
    <t>Weighted Score</t>
  </si>
  <si>
    <t>N/S</t>
  </si>
  <si>
    <t>CENS</t>
  </si>
  <si>
    <t>Hearth</t>
  </si>
  <si>
    <t xml:space="preserve">Renewal- Reduced </t>
  </si>
  <si>
    <t>Renewal- Reduced</t>
  </si>
  <si>
    <t>First time renewal</t>
  </si>
  <si>
    <t>PPL</t>
  </si>
  <si>
    <t xml:space="preserve">Emerson Village Family PSH </t>
  </si>
  <si>
    <t>New- Software upgrade</t>
  </si>
  <si>
    <t>Eliminated</t>
  </si>
  <si>
    <t>YHDP renewal 2020</t>
  </si>
  <si>
    <t>YHDP Renewals 2020</t>
  </si>
  <si>
    <t>Oasis for Youth</t>
  </si>
  <si>
    <t>Connections to Independence</t>
  </si>
  <si>
    <t>Insitute for Community Alliances</t>
  </si>
  <si>
    <t>The Link YHDP PLOL RRH 2020</t>
  </si>
  <si>
    <t>YHDP New Project Application FY2020</t>
  </si>
  <si>
    <t>YHDP YYA Navigation</t>
  </si>
  <si>
    <t>MN Hennepin YHDP 2022</t>
  </si>
  <si>
    <t>FYI Voucher Supportive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</si>
</sst>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0" applyNumberFormat="1"/>
    <xf numFmtId="0" fontId="2" fillId="3" borderId="0" xfId="0" applyFont="1" applyFill="1" applyAlignment="1">
      <alignment horizontal="center" wrapText="1"/>
    </xf>
    <xf numFmtId="7" fontId="0" fillId="0" borderId="0" xfId="0" applyNumberFormat="1"/>
    <xf numFmtId="8" fontId="0" fillId="0" borderId="0" xfId="0" applyNumberFormat="1"/>
    <xf numFmtId="44" fontId="0" fillId="0" borderId="0" xfId="1" applyFont="1" applyBorder="1"/>
    <xf numFmtId="0" fontId="4" fillId="0" borderId="0" xfId="0" applyFont="1"/>
    <xf numFmtId="0" fontId="0" fillId="0" borderId="0" xfId="0" applyAlignment="1" applyProtection="1">
      <alignment horizontal="left" vertical="center"/>
      <protection locked="0"/>
    </xf>
    <xf numFmtId="44" fontId="0" fillId="0" borderId="0" xfId="1" applyFont="1" applyFill="1"/>
    <xf numFmtId="0" fontId="3" fillId="0" borderId="0" xfId="0" applyFont="1"/>
    <xf numFmtId="44" fontId="1" fillId="0" borderId="0" xfId="1" applyFont="1" applyFill="1"/>
    <xf numFmtId="44" fontId="1" fillId="0" borderId="0" xfId="1" applyFont="1"/>
    <xf numFmtId="6" fontId="0" fillId="0" borderId="0" xfId="0" applyNumberFormat="1"/>
    <xf numFmtId="9" fontId="0" fillId="0" borderId="0" xfId="0" applyNumberFormat="1" applyAlignment="1">
      <alignment horizontal="left"/>
    </xf>
    <xf numFmtId="9" fontId="0" fillId="0" borderId="0" xfId="0" applyNumberFormat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44" fontId="0" fillId="0" borderId="0" xfId="1" applyFont="1" applyAlignment="1" applyProtection="1">
      <alignment horizontal="left" vertical="center"/>
      <protection locked="0"/>
    </xf>
    <xf numFmtId="9" fontId="3" fillId="0" borderId="0" xfId="2" applyFont="1" applyAlignment="1">
      <alignment horizontal="left"/>
    </xf>
    <xf numFmtId="9" fontId="3" fillId="0" borderId="0" xfId="0" applyNumberFormat="1" applyFont="1" applyAlignment="1">
      <alignment horizontal="left"/>
    </xf>
    <xf numFmtId="9" fontId="0" fillId="0" borderId="0" xfId="2" applyFont="1" applyAlignment="1">
      <alignment horizontal="left"/>
    </xf>
    <xf numFmtId="0" fontId="3" fillId="0" borderId="0" xfId="0" applyFont="1" applyFill="1" applyBorder="1"/>
    <xf numFmtId="44" fontId="0" fillId="0" borderId="0" xfId="1" applyFont="1" applyFill="1" applyBorder="1"/>
    <xf numFmtId="0" fontId="5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B197B-2047-4648-BFA3-AF10C7EB085A}">
  <sheetPr>
    <tabColor rgb="FFFFFF00"/>
  </sheetPr>
  <dimension ref="A1:M58"/>
  <sheetViews>
    <sheetView tabSelected="1" topLeftCell="A35" zoomScale="64" zoomScaleNormal="90" workbookViewId="0">
      <selection activeCell="I55" sqref="I55"/>
    </sheetView>
  </sheetViews>
  <sheetFormatPr defaultRowHeight="14.75" x14ac:dyDescent="0.75"/>
  <cols>
    <col min="1" max="1" width="50.453125" customWidth="1"/>
    <col min="2" max="2" width="45.7265625" customWidth="1"/>
    <col min="3" max="3" width="12.6328125" customWidth="1"/>
    <col min="4" max="5" width="12.7265625" customWidth="1"/>
    <col min="6" max="6" width="11.08984375" customWidth="1"/>
    <col min="7" max="7" width="17.08984375" customWidth="1"/>
    <col min="8" max="8" width="14.6328125" customWidth="1"/>
    <col min="9" max="9" width="20.81640625" customWidth="1"/>
    <col min="10" max="10" width="25.54296875" customWidth="1"/>
    <col min="11" max="11" width="17.1796875" customWidth="1"/>
    <col min="12" max="12" width="16.81640625" customWidth="1"/>
    <col min="13" max="13" width="14.453125" customWidth="1"/>
  </cols>
  <sheetData>
    <row r="1" spans="1:13" ht="29.5" x14ac:dyDescent="0.75">
      <c r="A1" s="4" t="s">
        <v>9</v>
      </c>
      <c r="B1" s="4" t="s">
        <v>0</v>
      </c>
      <c r="C1" s="4" t="s">
        <v>87</v>
      </c>
      <c r="D1" s="4" t="s">
        <v>88</v>
      </c>
      <c r="E1" s="4" t="s">
        <v>79</v>
      </c>
      <c r="F1" s="4" t="s">
        <v>80</v>
      </c>
      <c r="G1" s="4" t="s">
        <v>8</v>
      </c>
      <c r="H1" s="4" t="s">
        <v>83</v>
      </c>
      <c r="I1" s="4" t="s">
        <v>82</v>
      </c>
      <c r="J1" s="4" t="s">
        <v>81</v>
      </c>
    </row>
    <row r="2" spans="1:13" x14ac:dyDescent="0.75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</row>
    <row r="3" spans="1:13" x14ac:dyDescent="0.75">
      <c r="A3" t="s">
        <v>10</v>
      </c>
      <c r="B3" s="1" t="s">
        <v>32</v>
      </c>
      <c r="C3" s="1">
        <v>29</v>
      </c>
      <c r="D3" s="15">
        <v>0.85</v>
      </c>
      <c r="E3" s="1" t="s">
        <v>84</v>
      </c>
      <c r="F3" s="1">
        <v>1</v>
      </c>
      <c r="G3" s="2">
        <v>472524</v>
      </c>
      <c r="I3" s="10">
        <f>G3-H3</f>
        <v>472524</v>
      </c>
      <c r="J3" t="s">
        <v>75</v>
      </c>
    </row>
    <row r="4" spans="1:13" x14ac:dyDescent="0.75">
      <c r="A4" t="s">
        <v>15</v>
      </c>
      <c r="B4" s="9" t="s">
        <v>33</v>
      </c>
      <c r="C4" s="9">
        <v>21</v>
      </c>
      <c r="D4" s="16">
        <v>0.81</v>
      </c>
      <c r="E4" s="9" t="s">
        <v>84</v>
      </c>
      <c r="F4" s="1">
        <v>2</v>
      </c>
      <c r="G4" s="2">
        <v>992029</v>
      </c>
      <c r="I4" s="10">
        <f t="shared" ref="I4:I32" si="0">G4-H4</f>
        <v>992029</v>
      </c>
      <c r="J4" t="s">
        <v>75</v>
      </c>
    </row>
    <row r="5" spans="1:13" x14ac:dyDescent="0.75">
      <c r="A5" t="s">
        <v>11</v>
      </c>
      <c r="B5" s="9" t="s">
        <v>33</v>
      </c>
      <c r="C5" s="9">
        <v>8</v>
      </c>
      <c r="D5" s="16">
        <v>0.79</v>
      </c>
      <c r="E5" s="9" t="s">
        <v>84</v>
      </c>
      <c r="F5" s="1">
        <v>3</v>
      </c>
      <c r="G5" s="2">
        <v>170188</v>
      </c>
      <c r="I5" s="10">
        <f t="shared" si="0"/>
        <v>170188</v>
      </c>
      <c r="J5" t="s">
        <v>75</v>
      </c>
    </row>
    <row r="6" spans="1:13" x14ac:dyDescent="0.75">
      <c r="A6" t="s">
        <v>12</v>
      </c>
      <c r="B6" s="9" t="s">
        <v>34</v>
      </c>
      <c r="C6" s="9">
        <v>22</v>
      </c>
      <c r="D6" s="16">
        <v>0.78</v>
      </c>
      <c r="E6" s="9" t="s">
        <v>84</v>
      </c>
      <c r="F6" s="1">
        <v>4</v>
      </c>
      <c r="G6" s="2">
        <v>178053</v>
      </c>
      <c r="H6" s="14">
        <v>10000</v>
      </c>
      <c r="I6" s="10">
        <v>168045</v>
      </c>
      <c r="J6" t="s">
        <v>93</v>
      </c>
    </row>
    <row r="7" spans="1:13" x14ac:dyDescent="0.75">
      <c r="A7" t="s">
        <v>31</v>
      </c>
      <c r="B7" s="9" t="s">
        <v>30</v>
      </c>
      <c r="C7" s="9">
        <v>26</v>
      </c>
      <c r="D7" s="16">
        <v>0.76</v>
      </c>
      <c r="E7" s="9" t="s">
        <v>84</v>
      </c>
      <c r="F7" s="1">
        <v>5</v>
      </c>
      <c r="G7" s="2">
        <v>257239</v>
      </c>
      <c r="I7" s="10">
        <f t="shared" si="0"/>
        <v>257239</v>
      </c>
      <c r="J7" t="s">
        <v>75</v>
      </c>
      <c r="K7" s="6"/>
      <c r="L7" s="2"/>
      <c r="M7" s="6"/>
    </row>
    <row r="8" spans="1:13" x14ac:dyDescent="0.75">
      <c r="A8" t="s">
        <v>14</v>
      </c>
      <c r="B8" s="9" t="s">
        <v>35</v>
      </c>
      <c r="C8" s="9">
        <v>26</v>
      </c>
      <c r="D8" s="16">
        <v>0.76</v>
      </c>
      <c r="E8" s="9" t="s">
        <v>84</v>
      </c>
      <c r="F8" s="1">
        <v>6</v>
      </c>
      <c r="G8" s="2">
        <v>181893</v>
      </c>
      <c r="I8" s="10">
        <f t="shared" si="0"/>
        <v>181893</v>
      </c>
      <c r="J8" t="s">
        <v>75</v>
      </c>
      <c r="K8" s="6"/>
      <c r="L8" s="2"/>
      <c r="M8" s="6"/>
    </row>
    <row r="9" spans="1:13" x14ac:dyDescent="0.75">
      <c r="A9" t="s">
        <v>10</v>
      </c>
      <c r="B9" s="9" t="s">
        <v>36</v>
      </c>
      <c r="C9" s="9">
        <v>25</v>
      </c>
      <c r="D9" s="16">
        <v>0.74</v>
      </c>
      <c r="E9" s="9" t="s">
        <v>84</v>
      </c>
      <c r="F9" s="1">
        <v>7</v>
      </c>
      <c r="G9" s="2">
        <v>128625</v>
      </c>
      <c r="I9" s="10">
        <f t="shared" si="0"/>
        <v>128625</v>
      </c>
      <c r="J9" t="s">
        <v>75</v>
      </c>
      <c r="K9" s="6"/>
      <c r="L9" s="2"/>
      <c r="M9" s="6"/>
    </row>
    <row r="10" spans="1:13" x14ac:dyDescent="0.75">
      <c r="A10" t="s">
        <v>10</v>
      </c>
      <c r="B10" s="9" t="s">
        <v>24</v>
      </c>
      <c r="C10" s="9">
        <v>25</v>
      </c>
      <c r="D10" s="16">
        <v>0.74</v>
      </c>
      <c r="E10" s="9" t="s">
        <v>84</v>
      </c>
      <c r="F10" s="1">
        <v>8</v>
      </c>
      <c r="G10" s="2">
        <v>328551</v>
      </c>
      <c r="I10" s="10">
        <f t="shared" si="0"/>
        <v>328551</v>
      </c>
      <c r="J10" t="s">
        <v>75</v>
      </c>
    </row>
    <row r="11" spans="1:13" x14ac:dyDescent="0.75">
      <c r="A11" t="s">
        <v>16</v>
      </c>
      <c r="B11" s="9" t="s">
        <v>37</v>
      </c>
      <c r="C11" s="9">
        <v>19</v>
      </c>
      <c r="D11" s="16">
        <v>0.73</v>
      </c>
      <c r="E11" s="9" t="s">
        <v>84</v>
      </c>
      <c r="F11" s="1">
        <v>9</v>
      </c>
      <c r="G11" s="2">
        <v>572066</v>
      </c>
      <c r="I11" s="10">
        <f t="shared" si="0"/>
        <v>572066</v>
      </c>
      <c r="J11" t="s">
        <v>75</v>
      </c>
    </row>
    <row r="12" spans="1:13" x14ac:dyDescent="0.75">
      <c r="A12" t="s">
        <v>38</v>
      </c>
      <c r="B12" s="9" t="s">
        <v>39</v>
      </c>
      <c r="C12" s="9">
        <v>24</v>
      </c>
      <c r="D12" s="16">
        <v>0.71</v>
      </c>
      <c r="E12" s="9" t="s">
        <v>84</v>
      </c>
      <c r="F12" s="1">
        <v>10</v>
      </c>
      <c r="G12" s="2">
        <v>40240</v>
      </c>
      <c r="I12" s="10">
        <f t="shared" si="0"/>
        <v>40240</v>
      </c>
      <c r="J12" t="s">
        <v>75</v>
      </c>
    </row>
    <row r="13" spans="1:13" x14ac:dyDescent="0.75">
      <c r="A13" t="s">
        <v>17</v>
      </c>
      <c r="B13" s="9" t="s">
        <v>41</v>
      </c>
      <c r="C13" s="9">
        <v>24</v>
      </c>
      <c r="D13" s="16">
        <v>0.71</v>
      </c>
      <c r="E13" s="9" t="s">
        <v>84</v>
      </c>
      <c r="F13" s="1">
        <v>11</v>
      </c>
      <c r="G13" s="2">
        <v>102886</v>
      </c>
      <c r="I13" s="10">
        <f t="shared" si="0"/>
        <v>102886</v>
      </c>
      <c r="J13" t="s">
        <v>75</v>
      </c>
    </row>
    <row r="14" spans="1:13" x14ac:dyDescent="0.75">
      <c r="A14" t="s">
        <v>43</v>
      </c>
      <c r="B14" s="9" t="s">
        <v>44</v>
      </c>
      <c r="C14" s="9">
        <v>17</v>
      </c>
      <c r="D14" s="16">
        <v>0.7</v>
      </c>
      <c r="E14" s="9" t="s">
        <v>84</v>
      </c>
      <c r="F14" s="1">
        <v>12</v>
      </c>
      <c r="G14" s="2">
        <v>215318</v>
      </c>
      <c r="H14" s="2">
        <v>5000</v>
      </c>
      <c r="I14" s="10">
        <f t="shared" si="0"/>
        <v>210318</v>
      </c>
      <c r="J14" t="s">
        <v>93</v>
      </c>
    </row>
    <row r="15" spans="1:13" x14ac:dyDescent="0.75">
      <c r="A15" t="s">
        <v>18</v>
      </c>
      <c r="B15" s="9" t="s">
        <v>45</v>
      </c>
      <c r="C15" s="9">
        <v>19</v>
      </c>
      <c r="D15" s="16">
        <v>0.69</v>
      </c>
      <c r="E15" s="9" t="s">
        <v>84</v>
      </c>
      <c r="F15" s="1">
        <v>13</v>
      </c>
      <c r="G15" s="2">
        <v>278035</v>
      </c>
      <c r="I15" s="10">
        <f t="shared" si="0"/>
        <v>278035</v>
      </c>
      <c r="J15" t="s">
        <v>75</v>
      </c>
    </row>
    <row r="16" spans="1:13" x14ac:dyDescent="0.75">
      <c r="A16" t="s">
        <v>25</v>
      </c>
      <c r="B16" s="9" t="s">
        <v>26</v>
      </c>
      <c r="C16" s="9">
        <v>23</v>
      </c>
      <c r="D16" s="16">
        <v>0.68</v>
      </c>
      <c r="E16" s="9" t="s">
        <v>84</v>
      </c>
      <c r="F16" s="1">
        <v>14</v>
      </c>
      <c r="G16" s="2">
        <v>256769</v>
      </c>
      <c r="I16" s="10">
        <f t="shared" si="0"/>
        <v>256769</v>
      </c>
      <c r="J16" t="s">
        <v>75</v>
      </c>
    </row>
    <row r="17" spans="1:10" x14ac:dyDescent="0.75">
      <c r="A17" t="s">
        <v>12</v>
      </c>
      <c r="B17" s="9" t="s">
        <v>46</v>
      </c>
      <c r="C17" s="9">
        <v>23</v>
      </c>
      <c r="D17" s="16">
        <v>0.68</v>
      </c>
      <c r="E17" s="9" t="s">
        <v>84</v>
      </c>
      <c r="F17" s="1">
        <v>15</v>
      </c>
      <c r="G17" s="2">
        <v>74929</v>
      </c>
      <c r="I17" s="10">
        <f t="shared" si="0"/>
        <v>74929</v>
      </c>
      <c r="J17" t="s">
        <v>75</v>
      </c>
    </row>
    <row r="18" spans="1:10" x14ac:dyDescent="0.75">
      <c r="A18" t="s">
        <v>14</v>
      </c>
      <c r="B18" s="9" t="s">
        <v>48</v>
      </c>
      <c r="C18" s="9">
        <v>23</v>
      </c>
      <c r="D18" s="16">
        <v>0.68</v>
      </c>
      <c r="E18" s="9" t="s">
        <v>84</v>
      </c>
      <c r="F18" s="1">
        <v>16</v>
      </c>
      <c r="G18" s="2">
        <v>141537</v>
      </c>
      <c r="I18" s="10">
        <f t="shared" si="0"/>
        <v>141537</v>
      </c>
      <c r="J18" t="s">
        <v>75</v>
      </c>
    </row>
    <row r="19" spans="1:10" x14ac:dyDescent="0.75">
      <c r="A19" t="s">
        <v>25</v>
      </c>
      <c r="B19" s="9" t="s">
        <v>49</v>
      </c>
      <c r="C19" s="9">
        <v>23</v>
      </c>
      <c r="D19" s="16">
        <v>0.68</v>
      </c>
      <c r="E19" s="9" t="s">
        <v>84</v>
      </c>
      <c r="F19" s="1">
        <v>17</v>
      </c>
      <c r="G19" s="2">
        <v>110904</v>
      </c>
      <c r="I19" s="10">
        <f t="shared" si="0"/>
        <v>110904</v>
      </c>
      <c r="J19" t="s">
        <v>75</v>
      </c>
    </row>
    <row r="20" spans="1:10" x14ac:dyDescent="0.75">
      <c r="A20" t="s">
        <v>12</v>
      </c>
      <c r="B20" s="9" t="s">
        <v>47</v>
      </c>
      <c r="C20" s="9">
        <v>20</v>
      </c>
      <c r="D20" s="16">
        <v>0.66</v>
      </c>
      <c r="E20" s="9" t="s">
        <v>84</v>
      </c>
      <c r="F20" s="1">
        <v>18</v>
      </c>
      <c r="G20" s="2">
        <v>216346</v>
      </c>
      <c r="H20" s="2">
        <v>6000</v>
      </c>
      <c r="I20" s="10">
        <f t="shared" si="0"/>
        <v>210346</v>
      </c>
      <c r="J20" t="s">
        <v>93</v>
      </c>
    </row>
    <row r="21" spans="1:10" x14ac:dyDescent="0.75">
      <c r="A21" t="s">
        <v>54</v>
      </c>
      <c r="B21" s="9" t="s">
        <v>55</v>
      </c>
      <c r="C21" s="9">
        <v>22</v>
      </c>
      <c r="D21" s="16">
        <v>0.65</v>
      </c>
      <c r="E21" s="9" t="s">
        <v>84</v>
      </c>
      <c r="F21" s="1">
        <v>19</v>
      </c>
      <c r="G21" s="2">
        <v>324263</v>
      </c>
      <c r="I21" s="10">
        <f t="shared" si="0"/>
        <v>324263</v>
      </c>
      <c r="J21" t="s">
        <v>75</v>
      </c>
    </row>
    <row r="22" spans="1:10" x14ac:dyDescent="0.75">
      <c r="A22" t="s">
        <v>17</v>
      </c>
      <c r="B22" s="9" t="s">
        <v>42</v>
      </c>
      <c r="C22" s="9">
        <v>22</v>
      </c>
      <c r="D22" s="16">
        <v>0.65</v>
      </c>
      <c r="E22" s="9" t="s">
        <v>84</v>
      </c>
      <c r="F22" s="1">
        <v>20</v>
      </c>
      <c r="G22" s="2">
        <v>179481</v>
      </c>
      <c r="I22" s="10">
        <f t="shared" si="0"/>
        <v>179481</v>
      </c>
      <c r="J22" t="s">
        <v>75</v>
      </c>
    </row>
    <row r="23" spans="1:10" x14ac:dyDescent="0.75">
      <c r="A23" t="s">
        <v>60</v>
      </c>
      <c r="B23" s="9" t="s">
        <v>50</v>
      </c>
      <c r="C23" s="9">
        <v>22</v>
      </c>
      <c r="D23" s="16">
        <v>0.65</v>
      </c>
      <c r="E23" s="9" t="s">
        <v>84</v>
      </c>
      <c r="F23" s="1">
        <v>21</v>
      </c>
      <c r="G23" s="2">
        <v>1640874</v>
      </c>
      <c r="H23" s="2">
        <v>368051</v>
      </c>
      <c r="I23" s="10">
        <f t="shared" si="0"/>
        <v>1272823</v>
      </c>
      <c r="J23" t="s">
        <v>93</v>
      </c>
    </row>
    <row r="24" spans="1:10" x14ac:dyDescent="0.75">
      <c r="A24" t="s">
        <v>20</v>
      </c>
      <c r="B24" s="9" t="s">
        <v>52</v>
      </c>
      <c r="C24" s="9">
        <v>14</v>
      </c>
      <c r="D24" s="16">
        <v>0.63</v>
      </c>
      <c r="E24" s="9" t="s">
        <v>84</v>
      </c>
      <c r="F24" s="1">
        <v>22</v>
      </c>
      <c r="G24" s="5">
        <v>1489402</v>
      </c>
      <c r="I24" s="10">
        <v>1489402</v>
      </c>
      <c r="J24" t="s">
        <v>75</v>
      </c>
    </row>
    <row r="25" spans="1:10" x14ac:dyDescent="0.75">
      <c r="A25" t="s">
        <v>21</v>
      </c>
      <c r="B25" s="9" t="s">
        <v>56</v>
      </c>
      <c r="C25" s="9">
        <v>20</v>
      </c>
      <c r="D25" s="16">
        <v>0.63</v>
      </c>
      <c r="E25" s="9" t="s">
        <v>84</v>
      </c>
      <c r="F25" s="1">
        <v>23</v>
      </c>
      <c r="G25" s="2">
        <v>276883</v>
      </c>
      <c r="I25" s="10">
        <f t="shared" si="0"/>
        <v>276883</v>
      </c>
      <c r="J25" t="s">
        <v>75</v>
      </c>
    </row>
    <row r="26" spans="1:10" x14ac:dyDescent="0.75">
      <c r="A26" t="s">
        <v>38</v>
      </c>
      <c r="B26" s="9" t="s">
        <v>40</v>
      </c>
      <c r="C26" s="9">
        <v>14</v>
      </c>
      <c r="D26" s="16">
        <v>0.59</v>
      </c>
      <c r="E26" s="9" t="s">
        <v>84</v>
      </c>
      <c r="F26" s="1">
        <v>24</v>
      </c>
      <c r="G26" s="2">
        <v>236803</v>
      </c>
      <c r="I26" s="10">
        <f t="shared" si="0"/>
        <v>236803</v>
      </c>
      <c r="J26" t="s">
        <v>75</v>
      </c>
    </row>
    <row r="27" spans="1:10" x14ac:dyDescent="0.75">
      <c r="A27" t="s">
        <v>58</v>
      </c>
      <c r="B27" s="9" t="s">
        <v>59</v>
      </c>
      <c r="C27" s="9">
        <v>20</v>
      </c>
      <c r="D27" s="16">
        <v>0.59</v>
      </c>
      <c r="E27" s="9" t="s">
        <v>84</v>
      </c>
      <c r="F27" s="1">
        <v>25</v>
      </c>
      <c r="G27" s="2">
        <v>161023</v>
      </c>
      <c r="I27" s="10">
        <f t="shared" si="0"/>
        <v>161023</v>
      </c>
      <c r="J27" t="s">
        <v>75</v>
      </c>
    </row>
    <row r="28" spans="1:10" x14ac:dyDescent="0.75">
      <c r="A28" t="s">
        <v>60</v>
      </c>
      <c r="B28" s="9" t="s">
        <v>51</v>
      </c>
      <c r="C28" s="9">
        <v>20</v>
      </c>
      <c r="D28" s="16">
        <v>0.59</v>
      </c>
      <c r="E28" s="9" t="s">
        <v>84</v>
      </c>
      <c r="F28" s="1">
        <v>26</v>
      </c>
      <c r="G28" s="2">
        <v>1202335</v>
      </c>
      <c r="H28" s="2">
        <v>200000</v>
      </c>
      <c r="I28" s="10">
        <f t="shared" si="0"/>
        <v>1002335</v>
      </c>
      <c r="J28" t="s">
        <v>92</v>
      </c>
    </row>
    <row r="29" spans="1:10" x14ac:dyDescent="0.75">
      <c r="A29" t="s">
        <v>61</v>
      </c>
      <c r="B29" s="9" t="s">
        <v>62</v>
      </c>
      <c r="C29" s="9">
        <v>19</v>
      </c>
      <c r="D29" s="16">
        <v>0.56000000000000005</v>
      </c>
      <c r="E29" s="9" t="s">
        <v>84</v>
      </c>
      <c r="F29" s="1">
        <v>27</v>
      </c>
      <c r="G29" s="2">
        <v>81111</v>
      </c>
      <c r="I29" s="10">
        <f t="shared" si="0"/>
        <v>81111</v>
      </c>
      <c r="J29" t="s">
        <v>75</v>
      </c>
    </row>
    <row r="30" spans="1:10" x14ac:dyDescent="0.75">
      <c r="A30" t="s">
        <v>15</v>
      </c>
      <c r="B30" s="9" t="s">
        <v>63</v>
      </c>
      <c r="C30" s="9">
        <v>18</v>
      </c>
      <c r="D30" s="16">
        <v>0.56000000000000005</v>
      </c>
      <c r="E30" s="9" t="s">
        <v>84</v>
      </c>
      <c r="F30" s="1">
        <v>28</v>
      </c>
      <c r="G30" s="2">
        <v>473598</v>
      </c>
      <c r="I30" s="10">
        <f t="shared" si="0"/>
        <v>473598</v>
      </c>
      <c r="J30" t="s">
        <v>75</v>
      </c>
    </row>
    <row r="31" spans="1:10" x14ac:dyDescent="0.75">
      <c r="A31" t="s">
        <v>14</v>
      </c>
      <c r="B31" s="9" t="s">
        <v>64</v>
      </c>
      <c r="C31" s="9">
        <v>14</v>
      </c>
      <c r="D31" s="16">
        <v>0.53</v>
      </c>
      <c r="E31" s="9" t="s">
        <v>84</v>
      </c>
      <c r="F31" s="1">
        <v>29</v>
      </c>
      <c r="G31" s="2">
        <v>313646</v>
      </c>
      <c r="I31" s="10">
        <f t="shared" si="0"/>
        <v>313646</v>
      </c>
      <c r="J31" t="s">
        <v>75</v>
      </c>
    </row>
    <row r="32" spans="1:10" x14ac:dyDescent="0.75">
      <c r="A32" t="s">
        <v>27</v>
      </c>
      <c r="B32" s="1" t="s">
        <v>72</v>
      </c>
      <c r="C32" s="1">
        <v>13</v>
      </c>
      <c r="D32" s="15">
        <v>0.47</v>
      </c>
      <c r="E32" s="1" t="s">
        <v>84</v>
      </c>
      <c r="F32" s="1">
        <v>30</v>
      </c>
      <c r="G32" s="2">
        <v>86755</v>
      </c>
      <c r="I32" s="10">
        <f t="shared" si="0"/>
        <v>86755</v>
      </c>
      <c r="J32" t="s">
        <v>75</v>
      </c>
    </row>
    <row r="33" spans="1:11" x14ac:dyDescent="0.75">
      <c r="A33" t="s">
        <v>18</v>
      </c>
      <c r="B33" s="9" t="s">
        <v>1</v>
      </c>
      <c r="C33" s="9" t="s">
        <v>89</v>
      </c>
      <c r="D33" s="9" t="s">
        <v>89</v>
      </c>
      <c r="E33" s="9" t="s">
        <v>84</v>
      </c>
      <c r="F33" s="1">
        <v>31</v>
      </c>
      <c r="G33" s="2">
        <v>254075</v>
      </c>
      <c r="I33" s="10">
        <v>254075</v>
      </c>
      <c r="J33" t="s">
        <v>94</v>
      </c>
    </row>
    <row r="34" spans="1:11" x14ac:dyDescent="0.75">
      <c r="A34" t="s">
        <v>13</v>
      </c>
      <c r="B34" s="9" t="s">
        <v>66</v>
      </c>
      <c r="C34" s="9" t="s">
        <v>89</v>
      </c>
      <c r="D34" s="9" t="s">
        <v>89</v>
      </c>
      <c r="E34" s="9" t="s">
        <v>84</v>
      </c>
      <c r="F34" s="1">
        <v>32</v>
      </c>
      <c r="G34" s="2">
        <v>350721</v>
      </c>
      <c r="I34" s="10">
        <v>350731</v>
      </c>
      <c r="J34" t="s">
        <v>94</v>
      </c>
    </row>
    <row r="35" spans="1:11" x14ac:dyDescent="0.75">
      <c r="A35" t="s">
        <v>20</v>
      </c>
      <c r="B35" s="9" t="s">
        <v>53</v>
      </c>
      <c r="C35" s="9" t="s">
        <v>89</v>
      </c>
      <c r="D35" s="9" t="s">
        <v>89</v>
      </c>
      <c r="E35" s="9" t="s">
        <v>84</v>
      </c>
      <c r="F35" s="1">
        <v>33</v>
      </c>
      <c r="G35" s="2">
        <v>165115</v>
      </c>
      <c r="I35" s="10">
        <v>165115</v>
      </c>
      <c r="J35" t="s">
        <v>94</v>
      </c>
    </row>
    <row r="36" spans="1:11" x14ac:dyDescent="0.75">
      <c r="A36" t="s">
        <v>14</v>
      </c>
      <c r="B36" s="9" t="s">
        <v>65</v>
      </c>
      <c r="C36" s="9" t="s">
        <v>89</v>
      </c>
      <c r="D36" s="9" t="s">
        <v>89</v>
      </c>
      <c r="E36" s="9" t="s">
        <v>84</v>
      </c>
      <c r="F36" s="1">
        <v>34</v>
      </c>
      <c r="G36" s="2">
        <v>251242</v>
      </c>
      <c r="I36" s="10">
        <v>251242</v>
      </c>
      <c r="J36" t="s">
        <v>94</v>
      </c>
    </row>
    <row r="37" spans="1:11" x14ac:dyDescent="0.75">
      <c r="A37" t="s">
        <v>28</v>
      </c>
      <c r="B37" s="9" t="s">
        <v>29</v>
      </c>
      <c r="C37" s="9" t="s">
        <v>89</v>
      </c>
      <c r="D37" s="9" t="s">
        <v>89</v>
      </c>
      <c r="E37" s="9" t="s">
        <v>84</v>
      </c>
      <c r="F37" s="1">
        <v>35</v>
      </c>
      <c r="G37" s="2">
        <v>413008</v>
      </c>
      <c r="I37" s="10">
        <v>413008</v>
      </c>
      <c r="J37" t="s">
        <v>94</v>
      </c>
    </row>
    <row r="38" spans="1:11" x14ac:dyDescent="0.75">
      <c r="A38" t="s">
        <v>2</v>
      </c>
      <c r="B38" s="11" t="s">
        <v>67</v>
      </c>
      <c r="C38" s="17" t="s">
        <v>89</v>
      </c>
      <c r="D38" s="11" t="s">
        <v>89</v>
      </c>
      <c r="E38" s="11" t="s">
        <v>84</v>
      </c>
      <c r="F38" s="1">
        <v>36</v>
      </c>
      <c r="G38" s="2"/>
      <c r="H38" s="2"/>
      <c r="I38" s="12">
        <v>95040</v>
      </c>
      <c r="J38" t="s">
        <v>97</v>
      </c>
    </row>
    <row r="39" spans="1:11" x14ac:dyDescent="0.75">
      <c r="A39" t="s">
        <v>12</v>
      </c>
      <c r="B39" s="11" t="s">
        <v>3</v>
      </c>
      <c r="C39" s="17">
        <v>28</v>
      </c>
      <c r="D39" s="19">
        <f>28/30</f>
        <v>0.93333333333333335</v>
      </c>
      <c r="E39" s="11" t="s">
        <v>84</v>
      </c>
      <c r="F39" s="1">
        <v>37</v>
      </c>
      <c r="G39" s="2"/>
      <c r="H39" s="2"/>
      <c r="I39" s="12">
        <v>208000</v>
      </c>
      <c r="J39" t="s">
        <v>78</v>
      </c>
    </row>
    <row r="40" spans="1:11" x14ac:dyDescent="0.75">
      <c r="A40" t="s">
        <v>21</v>
      </c>
      <c r="B40" s="9" t="s">
        <v>57</v>
      </c>
      <c r="C40" s="9">
        <v>18</v>
      </c>
      <c r="D40" s="16">
        <v>0.56000000000000005</v>
      </c>
      <c r="E40" s="9" t="s">
        <v>84</v>
      </c>
      <c r="F40" s="1">
        <v>38</v>
      </c>
      <c r="G40" s="2">
        <v>622148</v>
      </c>
      <c r="I40" s="10">
        <v>622148</v>
      </c>
      <c r="J40" t="s">
        <v>75</v>
      </c>
    </row>
    <row r="41" spans="1:11" x14ac:dyDescent="0.75">
      <c r="A41" t="s">
        <v>19</v>
      </c>
      <c r="B41" s="9" t="s">
        <v>71</v>
      </c>
      <c r="C41" s="9">
        <v>24</v>
      </c>
      <c r="D41" s="16">
        <f>24/30</f>
        <v>0.8</v>
      </c>
      <c r="E41" s="9" t="s">
        <v>84</v>
      </c>
      <c r="F41" s="1">
        <v>39</v>
      </c>
      <c r="G41" s="2"/>
      <c r="I41" s="10">
        <v>122780.58</v>
      </c>
      <c r="J41" t="s">
        <v>78</v>
      </c>
    </row>
    <row r="42" spans="1:11" x14ac:dyDescent="0.75">
      <c r="A42" s="24" t="s">
        <v>7</v>
      </c>
      <c r="B42" s="24"/>
      <c r="C42" s="24"/>
      <c r="D42" s="24"/>
      <c r="E42" s="24"/>
      <c r="F42" s="24"/>
      <c r="G42" s="24"/>
      <c r="H42" s="24"/>
      <c r="I42" s="24"/>
      <c r="J42" s="24"/>
      <c r="K42" s="3"/>
    </row>
    <row r="43" spans="1:11" x14ac:dyDescent="0.75">
      <c r="A43" t="s">
        <v>19</v>
      </c>
      <c r="B43" s="11" t="s">
        <v>71</v>
      </c>
      <c r="C43" s="17">
        <v>24</v>
      </c>
      <c r="D43" s="20">
        <v>0.8</v>
      </c>
      <c r="E43" s="11" t="s">
        <v>84</v>
      </c>
      <c r="F43" s="1">
        <v>39</v>
      </c>
      <c r="H43" s="2"/>
      <c r="I43" s="13">
        <v>103993.42</v>
      </c>
      <c r="J43" t="s">
        <v>78</v>
      </c>
      <c r="K43" s="3"/>
    </row>
    <row r="44" spans="1:11" x14ac:dyDescent="0.75">
      <c r="A44" t="s">
        <v>95</v>
      </c>
      <c r="B44" s="11" t="s">
        <v>96</v>
      </c>
      <c r="C44" s="17">
        <v>23</v>
      </c>
      <c r="D44" s="19">
        <f>23/30</f>
        <v>0.76666666666666672</v>
      </c>
      <c r="E44" s="11" t="s">
        <v>84</v>
      </c>
      <c r="F44" s="1">
        <v>40</v>
      </c>
      <c r="G44" s="7"/>
      <c r="H44" s="2"/>
      <c r="I44" s="13">
        <v>198000</v>
      </c>
      <c r="J44" t="s">
        <v>78</v>
      </c>
    </row>
    <row r="45" spans="1:11" x14ac:dyDescent="0.75">
      <c r="A45" t="s">
        <v>68</v>
      </c>
      <c r="B45" s="9" t="s">
        <v>69</v>
      </c>
      <c r="C45" s="9">
        <v>16</v>
      </c>
      <c r="D45" s="16">
        <v>0.47</v>
      </c>
      <c r="E45" s="9" t="s">
        <v>84</v>
      </c>
      <c r="F45" s="1">
        <v>41</v>
      </c>
      <c r="G45" s="18">
        <v>202482</v>
      </c>
      <c r="H45" s="3">
        <v>86920</v>
      </c>
      <c r="I45" s="2">
        <f>115562</f>
        <v>115562</v>
      </c>
      <c r="J45" t="s">
        <v>75</v>
      </c>
    </row>
    <row r="46" spans="1:11" x14ac:dyDescent="0.75">
      <c r="A46" t="s">
        <v>22</v>
      </c>
      <c r="B46" s="9" t="s">
        <v>85</v>
      </c>
      <c r="C46" s="9" t="s">
        <v>89</v>
      </c>
      <c r="D46" s="16" t="s">
        <v>89</v>
      </c>
      <c r="E46" s="9" t="s">
        <v>84</v>
      </c>
      <c r="F46" s="1">
        <v>42</v>
      </c>
      <c r="G46" s="18">
        <v>566764</v>
      </c>
      <c r="H46" s="3"/>
      <c r="I46" s="2">
        <v>566764</v>
      </c>
      <c r="J46" t="s">
        <v>94</v>
      </c>
    </row>
    <row r="47" spans="1:11" x14ac:dyDescent="0.75">
      <c r="A47" t="s">
        <v>23</v>
      </c>
      <c r="B47" s="11" t="s">
        <v>70</v>
      </c>
      <c r="C47" s="17">
        <v>22</v>
      </c>
      <c r="D47" s="19">
        <f>22/30</f>
        <v>0.73333333333333328</v>
      </c>
      <c r="E47" s="11" t="s">
        <v>84</v>
      </c>
      <c r="F47" s="1">
        <v>43</v>
      </c>
      <c r="H47" s="3"/>
      <c r="I47" s="13">
        <v>397531</v>
      </c>
      <c r="J47" t="s">
        <v>76</v>
      </c>
    </row>
    <row r="48" spans="1:11" x14ac:dyDescent="0.75">
      <c r="A48" t="s">
        <v>22</v>
      </c>
      <c r="B48" t="s">
        <v>4</v>
      </c>
      <c r="C48" s="1">
        <v>20</v>
      </c>
      <c r="D48" s="21">
        <f>20/30</f>
        <v>0.66666666666666663</v>
      </c>
      <c r="E48" s="11" t="s">
        <v>84</v>
      </c>
      <c r="F48" s="1">
        <v>44</v>
      </c>
      <c r="G48" s="8"/>
      <c r="H48" s="2"/>
      <c r="I48" s="13">
        <v>509261</v>
      </c>
      <c r="J48" t="s">
        <v>76</v>
      </c>
    </row>
    <row r="49" spans="1:10" x14ac:dyDescent="0.75">
      <c r="A49" t="s">
        <v>5</v>
      </c>
      <c r="B49" t="s">
        <v>5</v>
      </c>
      <c r="C49" s="17">
        <v>19</v>
      </c>
      <c r="D49" s="21">
        <f>19/30</f>
        <v>0.6333333333333333</v>
      </c>
      <c r="E49" s="11" t="s">
        <v>84</v>
      </c>
      <c r="F49" s="1">
        <v>45</v>
      </c>
      <c r="G49" s="8"/>
      <c r="H49" s="2"/>
      <c r="I49" s="13">
        <v>603720</v>
      </c>
      <c r="J49" t="s">
        <v>76</v>
      </c>
    </row>
    <row r="50" spans="1:10" x14ac:dyDescent="0.75">
      <c r="A50" t="s">
        <v>74</v>
      </c>
      <c r="B50" t="s">
        <v>73</v>
      </c>
      <c r="C50" s="11" t="s">
        <v>89</v>
      </c>
      <c r="D50" t="s">
        <v>89</v>
      </c>
      <c r="E50" s="11" t="s">
        <v>84</v>
      </c>
      <c r="F50" s="1">
        <v>46</v>
      </c>
      <c r="H50" s="3"/>
      <c r="I50" s="13">
        <v>415260</v>
      </c>
      <c r="J50" t="s">
        <v>77</v>
      </c>
    </row>
    <row r="51" spans="1:10" x14ac:dyDescent="0.75">
      <c r="C51" s="11"/>
      <c r="E51" s="11"/>
      <c r="F51" s="1"/>
      <c r="H51" s="3"/>
      <c r="I51" s="13"/>
    </row>
    <row r="52" spans="1:10" x14ac:dyDescent="0.75">
      <c r="A52" t="s">
        <v>91</v>
      </c>
      <c r="B52" t="s">
        <v>90</v>
      </c>
      <c r="E52" t="s">
        <v>86</v>
      </c>
      <c r="G52" s="2">
        <v>84000</v>
      </c>
      <c r="H52" s="2">
        <v>84000</v>
      </c>
      <c r="I52" s="2">
        <v>0</v>
      </c>
      <c r="J52" t="s">
        <v>98</v>
      </c>
    </row>
    <row r="53" spans="1:10" x14ac:dyDescent="0.75">
      <c r="A53" s="24" t="s">
        <v>100</v>
      </c>
      <c r="B53" s="24"/>
      <c r="C53" s="24"/>
      <c r="D53" s="24"/>
      <c r="E53" s="24"/>
      <c r="F53" s="24"/>
      <c r="G53" s="24"/>
      <c r="H53" s="24"/>
      <c r="I53" s="24"/>
      <c r="J53" s="24"/>
    </row>
    <row r="54" spans="1:10" x14ac:dyDescent="0.75">
      <c r="A54" t="s">
        <v>21</v>
      </c>
      <c r="B54" t="s">
        <v>104</v>
      </c>
      <c r="E54" s="22" t="s">
        <v>84</v>
      </c>
      <c r="G54" s="2">
        <v>313145</v>
      </c>
      <c r="I54" s="23">
        <v>313145</v>
      </c>
      <c r="J54" t="s">
        <v>99</v>
      </c>
    </row>
    <row r="55" spans="1:10" x14ac:dyDescent="0.75">
      <c r="A55" t="s">
        <v>101</v>
      </c>
      <c r="B55" t="s">
        <v>105</v>
      </c>
      <c r="E55" s="22" t="s">
        <v>84</v>
      </c>
      <c r="G55" s="2">
        <v>174787</v>
      </c>
      <c r="I55" s="23">
        <v>174787</v>
      </c>
      <c r="J55" t="s">
        <v>99</v>
      </c>
    </row>
    <row r="56" spans="1:10" x14ac:dyDescent="0.75">
      <c r="A56" t="s">
        <v>20</v>
      </c>
      <c r="B56" t="s">
        <v>106</v>
      </c>
      <c r="E56" s="22" t="s">
        <v>84</v>
      </c>
      <c r="G56" s="2">
        <v>534014</v>
      </c>
      <c r="I56" s="23">
        <v>534014</v>
      </c>
      <c r="J56" t="s">
        <v>99</v>
      </c>
    </row>
    <row r="57" spans="1:10" x14ac:dyDescent="0.75">
      <c r="A57" t="s">
        <v>103</v>
      </c>
      <c r="B57" t="s">
        <v>107</v>
      </c>
      <c r="E57" s="22" t="s">
        <v>84</v>
      </c>
      <c r="G57" s="2">
        <v>155659</v>
      </c>
      <c r="I57" s="23">
        <v>155659</v>
      </c>
      <c r="J57" t="s">
        <v>99</v>
      </c>
    </row>
    <row r="58" spans="1:10" x14ac:dyDescent="0.75">
      <c r="A58" t="s">
        <v>102</v>
      </c>
      <c r="B58" t="s">
        <v>108</v>
      </c>
      <c r="E58" s="22" t="s">
        <v>84</v>
      </c>
      <c r="G58" s="2">
        <v>305925</v>
      </c>
      <c r="I58" s="23">
        <v>305925</v>
      </c>
      <c r="J58" t="s">
        <v>99</v>
      </c>
    </row>
  </sheetData>
  <mergeCells count="3">
    <mergeCell ref="A53:J53"/>
    <mergeCell ref="A42:J42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Final 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Anderson</dc:creator>
  <cp:lastModifiedBy>Laura A DeRosier</cp:lastModifiedBy>
  <dcterms:created xsi:type="dcterms:W3CDTF">2023-07-27T13:06:32Z</dcterms:created>
  <dcterms:modified xsi:type="dcterms:W3CDTF">2023-09-01T14:21:34Z</dcterms:modified>
</cp:coreProperties>
</file>